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jzTemplate\"/>
    </mc:Choice>
  </mc:AlternateContent>
  <xr:revisionPtr revIDLastSave="0" documentId="13_ncr:1_{173310A9-BFB7-4828-830D-2FC5C8100307}" xr6:coauthVersionLast="47" xr6:coauthVersionMax="47" xr10:uidLastSave="{00000000-0000-0000-0000-000000000000}"/>
  <bookViews>
    <workbookView xWindow="1965" yWindow="4305" windowWidth="24825" windowHeight="11175" xr2:uid="{00000000-000D-0000-FFFF-FFFF00000000}"/>
  </bookViews>
  <sheets>
    <sheet name="道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Q4" i="1"/>
  <c r="R4" i="1" s="1"/>
  <c r="K4" i="1"/>
  <c r="I4" i="1"/>
  <c r="S3" i="1"/>
  <c r="Q3" i="1"/>
  <c r="R3" i="1" s="1"/>
  <c r="O3" i="1"/>
  <c r="K3" i="1"/>
  <c r="I3" i="1"/>
  <c r="S2" i="1"/>
  <c r="Q2" i="1"/>
  <c r="R2" i="1" s="1"/>
  <c r="O2" i="1"/>
  <c r="K2" i="1"/>
  <c r="I2" i="1"/>
  <c r="L3" i="1" l="1"/>
  <c r="T3" i="1" s="1"/>
  <c r="L4" i="1"/>
  <c r="T4" i="1" s="1"/>
  <c r="L2" i="1"/>
  <c r="T2" i="1" s="1"/>
</calcChain>
</file>

<file path=xl/sharedStrings.xml><?xml version="1.0" encoding="utf-8"?>
<sst xmlns="http://schemas.openxmlformats.org/spreadsheetml/2006/main" count="46" uniqueCount="36">
  <si>
    <t>城市</t>
  </si>
  <si>
    <t>媒体名称</t>
  </si>
  <si>
    <t>频次</t>
  </si>
  <si>
    <t>折扣</t>
  </si>
  <si>
    <t>SOV</t>
  </si>
  <si>
    <t>备注</t>
  </si>
  <si>
    <t>发布总量(面)</t>
    <phoneticPr fontId="2" type="noConversion"/>
  </si>
  <si>
    <t>最短购买周期(周)</t>
    <phoneticPr fontId="2" type="noConversion"/>
  </si>
  <si>
    <t>刊例价(元)</t>
    <phoneticPr fontId="2" type="noConversion"/>
  </si>
  <si>
    <t>刊例价单位</t>
    <phoneticPr fontId="2" type="noConversion"/>
  </si>
  <si>
    <t>媒体总净价(元)</t>
    <phoneticPr fontId="2" type="noConversion"/>
  </si>
  <si>
    <t>首次制作安装费(元/次/面)</t>
    <phoneticPr fontId="2" type="noConversion"/>
  </si>
  <si>
    <t>总制作费(元)</t>
    <phoneticPr fontId="2" type="noConversion"/>
  </si>
  <si>
    <t>总净价(元)</t>
    <phoneticPr fontId="2" type="noConversion"/>
  </si>
  <si>
    <t>总净价单位</t>
    <phoneticPr fontId="2" type="noConversion"/>
  </si>
  <si>
    <t>供应商</t>
    <phoneticPr fontId="2" type="noConversion"/>
  </si>
  <si>
    <t>单日覆盖人流量/人次</t>
    <phoneticPr fontId="2" type="noConversion"/>
  </si>
  <si>
    <t>总曝光/人次</t>
    <phoneticPr fontId="2" type="noConversion"/>
  </si>
  <si>
    <t>CPM(元)</t>
    <phoneticPr fontId="2" type="noConversion"/>
  </si>
  <si>
    <t>佛山</t>
    <phoneticPr fontId="2" type="noConversion"/>
  </si>
  <si>
    <t>道闸</t>
  </si>
  <si>
    <t>固定</t>
  </si>
  <si>
    <t>元/面/4周</t>
  </si>
  <si>
    <t>元/4周</t>
  </si>
  <si>
    <t>壹媒介</t>
  </si>
  <si>
    <t>1、4周起做，固定周六上刊
2、此价格为单面报价，按照AB面各50%选点(A面为车头及沿街面、B面为社区面)</t>
  </si>
  <si>
    <t>武汉</t>
  </si>
  <si>
    <t>成都</t>
  </si>
  <si>
    <t>元/面/2周</t>
  </si>
  <si>
    <t>元/2周</t>
  </si>
  <si>
    <t>壹媒界</t>
  </si>
  <si>
    <t>1、2周起做，固定周六上刊
2、此价格为单面报价，按照AB面各50%选点(A面为车头及沿街面、B面为社区面)</t>
  </si>
  <si>
    <t>成本单价</t>
    <phoneticPr fontId="2" type="noConversion"/>
  </si>
  <si>
    <t>成本媒体费总价</t>
    <phoneticPr fontId="2" type="noConversion"/>
  </si>
  <si>
    <t>对应比稿</t>
  </si>
  <si>
    <t>非比稿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</si>
</sst>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09]mmmm/yy;@"/>
    <numFmt numFmtId="177" formatCode="#,##0_ "/>
    <numFmt numFmtId="178" formatCode="0.0%"/>
    <numFmt numFmtId="179" formatCode="0.0_ "/>
    <numFmt numFmtId="180" formatCode="#,##0;[Red]#,##0"/>
    <numFmt numFmtId="181" formatCode="0_);[Red]\(0\)"/>
    <numFmt numFmtId="182" formatCode="0_ "/>
    <numFmt numFmtId="183" formatCode="0.00_ "/>
    <numFmt numFmtId="185" formatCode="#,##0.00;[Red]#,##0.00"/>
  </numFmts>
  <fonts count="6" x14ac:knownFonts="1">
    <font>
      <sz val="11"/>
      <color theme="1"/>
      <name val="等线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180" fontId="1" fillId="2" borderId="3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181" fontId="1" fillId="2" borderId="7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9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182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83" fontId="4" fillId="0" borderId="5" xfId="0" applyNumberFormat="1" applyFont="1" applyBorder="1" applyAlignment="1">
      <alignment horizontal="center" vertical="center" wrapText="1"/>
    </xf>
    <xf numFmtId="183" fontId="5" fillId="0" borderId="5" xfId="0" applyNumberFormat="1" applyFont="1" applyBorder="1" applyAlignment="1">
      <alignment horizontal="left" vertical="center" wrapText="1"/>
    </xf>
    <xf numFmtId="183" fontId="5" fillId="0" borderId="5" xfId="0" applyNumberFormat="1" applyFont="1" applyBorder="1" applyAlignment="1">
      <alignment horizontal="center" vertical="center" wrapText="1"/>
    </xf>
    <xf numFmtId="185" fontId="1" fillId="2" borderId="7" xfId="0" applyNumberFormat="1" applyFont="1" applyFill="1" applyBorder="1" applyAlignment="1">
      <alignment horizontal="center" vertical="center" wrapText="1"/>
    </xf>
    <xf numFmtId="185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topLeftCell="E1" workbookViewId="0">
      <selection activeCell="R3" sqref="R3"/>
    </sheetView>
  </sheetViews>
  <sheetFormatPr defaultRowHeight="14.25" x14ac:dyDescent="0.2"/>
  <cols>
    <col min="17" max="17" width="10.375" style="26" bestFit="1" customWidth="1"/>
    <col min="21" max="21" width="25.125" customWidth="1"/>
  </cols>
  <sheetData>
    <row r="1" spans="1:22" ht="49.5" x14ac:dyDescent="0.2">
      <c r="A1" s="1" t="s">
        <v>0</v>
      </c>
      <c r="B1" s="1" t="s">
        <v>1</v>
      </c>
      <c r="C1" s="1" t="s">
        <v>2</v>
      </c>
      <c r="D1" s="2" t="s">
        <v>6</v>
      </c>
      <c r="E1" s="2" t="s">
        <v>7</v>
      </c>
      <c r="F1" s="11" t="s">
        <v>8</v>
      </c>
      <c r="G1" s="12" t="s">
        <v>9</v>
      </c>
      <c r="H1" s="3" t="s">
        <v>3</v>
      </c>
      <c r="I1" s="4" t="s">
        <v>10</v>
      </c>
      <c r="J1" s="5" t="s">
        <v>11</v>
      </c>
      <c r="K1" s="6" t="s">
        <v>12</v>
      </c>
      <c r="L1" s="13" t="s">
        <v>13</v>
      </c>
      <c r="M1" s="12" t="s">
        <v>14</v>
      </c>
      <c r="N1" s="7" t="s">
        <v>32</v>
      </c>
      <c r="O1" s="7" t="s">
        <v>33</v>
      </c>
      <c r="P1" s="7" t="s">
        <v>15</v>
      </c>
      <c r="Q1" s="25" t="s">
        <v>16</v>
      </c>
      <c r="R1" s="8" t="s">
        <v>17</v>
      </c>
      <c r="S1" s="9" t="s">
        <v>4</v>
      </c>
      <c r="T1" s="10" t="s">
        <v>18</v>
      </c>
      <c r="U1" s="10" t="s">
        <v>34</v>
      </c>
      <c r="V1" s="10" t="s">
        <v>5</v>
      </c>
    </row>
    <row r="2" spans="1:22" ht="78.75" customHeight="1" x14ac:dyDescent="0.2">
      <c r="A2" s="14" t="s">
        <v>19</v>
      </c>
      <c r="B2" s="14" t="s">
        <v>20</v>
      </c>
      <c r="C2" s="15" t="s">
        <v>21</v>
      </c>
      <c r="D2" s="16">
        <v>30</v>
      </c>
      <c r="E2" s="16">
        <v>4</v>
      </c>
      <c r="F2" s="17">
        <v>11800</v>
      </c>
      <c r="G2" s="15" t="s">
        <v>22</v>
      </c>
      <c r="H2" s="18">
        <v>0.22500000000000001</v>
      </c>
      <c r="I2" s="19">
        <f>F2*H2*D2</f>
        <v>79650</v>
      </c>
      <c r="J2" s="14">
        <v>0</v>
      </c>
      <c r="K2" s="20">
        <f>J2*D2</f>
        <v>0</v>
      </c>
      <c r="L2" s="19">
        <f>K2+I2</f>
        <v>79650</v>
      </c>
      <c r="M2" s="15" t="s">
        <v>23</v>
      </c>
      <c r="N2" s="21">
        <v>968</v>
      </c>
      <c r="O2" s="21">
        <f>N2*D2</f>
        <v>29040</v>
      </c>
      <c r="P2" s="21" t="s">
        <v>24</v>
      </c>
      <c r="Q2" s="20">
        <f>5000*D2</f>
        <v>150000</v>
      </c>
      <c r="R2" s="20">
        <f>Q2*28</f>
        <v>4200000</v>
      </c>
      <c r="S2" s="18">
        <f>D2/4000</f>
        <v>7.4999999999999997E-3</v>
      </c>
      <c r="T2" s="22">
        <f>L2/R2*1000</f>
        <v>18.964285714285715</v>
      </c>
      <c r="U2" s="24" t="s">
        <v>35</v>
      </c>
      <c r="V2" s="23" t="s">
        <v>25</v>
      </c>
    </row>
    <row r="3" spans="1:22" ht="82.5" customHeight="1" x14ac:dyDescent="0.2">
      <c r="A3" s="14" t="s">
        <v>26</v>
      </c>
      <c r="B3" s="14" t="s">
        <v>20</v>
      </c>
      <c r="C3" s="15" t="s">
        <v>21</v>
      </c>
      <c r="D3" s="16">
        <v>30</v>
      </c>
      <c r="E3" s="16">
        <v>4</v>
      </c>
      <c r="F3" s="17">
        <v>11800</v>
      </c>
      <c r="G3" s="15" t="s">
        <v>22</v>
      </c>
      <c r="H3" s="18">
        <v>0.22500000000000001</v>
      </c>
      <c r="I3" s="19">
        <f>F3*H3*D3</f>
        <v>79650</v>
      </c>
      <c r="J3" s="14">
        <v>0</v>
      </c>
      <c r="K3" s="20">
        <f>J3*D3</f>
        <v>0</v>
      </c>
      <c r="L3" s="19">
        <f>K3+I3</f>
        <v>79650</v>
      </c>
      <c r="M3" s="15" t="s">
        <v>23</v>
      </c>
      <c r="N3" s="21">
        <v>968</v>
      </c>
      <c r="O3" s="21">
        <f>N3*D3</f>
        <v>29040</v>
      </c>
      <c r="P3" s="21" t="s">
        <v>24</v>
      </c>
      <c r="Q3" s="20">
        <f>7000*D3</f>
        <v>210000</v>
      </c>
      <c r="R3" s="20">
        <f>Q3*28</f>
        <v>5880000</v>
      </c>
      <c r="S3" s="18">
        <f>D3/5000</f>
        <v>6.0000000000000001E-3</v>
      </c>
      <c r="T3" s="22">
        <f>L3/R3*1000</f>
        <v>13.545918367346939</v>
      </c>
      <c r="U3" s="24" t="s">
        <v>35</v>
      </c>
      <c r="V3" s="23" t="s">
        <v>25</v>
      </c>
    </row>
    <row r="4" spans="1:22" ht="81" customHeight="1" x14ac:dyDescent="0.2">
      <c r="A4" s="14" t="s">
        <v>27</v>
      </c>
      <c r="B4" s="14" t="s">
        <v>20</v>
      </c>
      <c r="C4" s="15" t="s">
        <v>21</v>
      </c>
      <c r="D4" s="16">
        <v>30</v>
      </c>
      <c r="E4" s="16">
        <v>2</v>
      </c>
      <c r="F4" s="17">
        <v>7800</v>
      </c>
      <c r="G4" s="15" t="s">
        <v>28</v>
      </c>
      <c r="H4" s="18">
        <v>0.22500000000000001</v>
      </c>
      <c r="I4" s="19">
        <f>F4*H4*D4</f>
        <v>52650</v>
      </c>
      <c r="J4" s="14">
        <v>0</v>
      </c>
      <c r="K4" s="20">
        <f>J4*D4</f>
        <v>0</v>
      </c>
      <c r="L4" s="19">
        <f>K4+I4</f>
        <v>52650</v>
      </c>
      <c r="M4" s="15" t="s">
        <v>29</v>
      </c>
      <c r="N4" s="21"/>
      <c r="O4" s="21"/>
      <c r="P4" s="21" t="s">
        <v>30</v>
      </c>
      <c r="Q4" s="20">
        <f>7000*D4</f>
        <v>210000</v>
      </c>
      <c r="R4" s="20">
        <f>Q4*14</f>
        <v>2940000</v>
      </c>
      <c r="S4" s="18">
        <f>D4/2269</f>
        <v>1.3221683561040106E-2</v>
      </c>
      <c r="T4" s="22">
        <f>L4/R4*1000</f>
        <v>17.908163265306122</v>
      </c>
      <c r="U4" s="24" t="s">
        <v>35</v>
      </c>
      <c r="V4" s="23" t="s">
        <v>31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2025-11-04T05:06:49Z</dcterms:modified>
</cp:coreProperties>
</file>